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9210" activeTab="0"/>
  </bookViews>
  <sheets>
    <sheet name="Sheet1" sheetId="1" r:id="rId1"/>
  </sheets>
  <definedNames>
    <definedName name="_xlnm.Print_Area" localSheetId="0">'Sheet1'!$A$1:$M$42</definedName>
  </definedNames>
  <calcPr fullCalcOnLoad="1"/>
</workbook>
</file>

<file path=xl/sharedStrings.xml><?xml version="1.0" encoding="utf-8"?>
<sst xmlns="http://schemas.openxmlformats.org/spreadsheetml/2006/main" count="102" uniqueCount="68">
  <si>
    <t xml:space="preserve">   </t>
  </si>
  <si>
    <t>Enter Btu's</t>
  </si>
  <si>
    <t>Length</t>
  </si>
  <si>
    <t>Width</t>
  </si>
  <si>
    <t xml:space="preserve"> Height</t>
  </si>
  <si>
    <t>Insert Numbers Then Hit "Enter" Key</t>
  </si>
  <si>
    <t xml:space="preserve">                      Obtaining Combustion Air From Outside the Building</t>
  </si>
  <si>
    <t>BY</t>
  </si>
  <si>
    <t>Grill Size</t>
  </si>
  <si>
    <t>BTU'S</t>
  </si>
  <si>
    <t xml:space="preserve"> Hole Size</t>
  </si>
  <si>
    <t>Using Wooden Grill</t>
  </si>
  <si>
    <t>Size of Metal Grill needed</t>
  </si>
  <si>
    <t xml:space="preserve">  </t>
  </si>
  <si>
    <t>Duct Size</t>
  </si>
  <si>
    <t>Opening Size</t>
  </si>
  <si>
    <t>Size of Wooden Grill Needed</t>
  </si>
  <si>
    <t>Square Inches Needed</t>
  </si>
  <si>
    <t>Sq. Inches Needed</t>
  </si>
  <si>
    <t>Total Square Inches Required</t>
  </si>
  <si>
    <t>Round Pipe Size</t>
  </si>
  <si>
    <t>thru</t>
  </si>
  <si>
    <t>3"</t>
  </si>
  <si>
    <t>14"</t>
  </si>
  <si>
    <t>4"</t>
  </si>
  <si>
    <t>15"</t>
  </si>
  <si>
    <t>5"</t>
  </si>
  <si>
    <t>16"</t>
  </si>
  <si>
    <t>6"</t>
  </si>
  <si>
    <t>17"</t>
  </si>
  <si>
    <t>7"</t>
  </si>
  <si>
    <t>18"</t>
  </si>
  <si>
    <t>8"</t>
  </si>
  <si>
    <t>19"</t>
  </si>
  <si>
    <t>9"</t>
  </si>
  <si>
    <t>20"</t>
  </si>
  <si>
    <t>10"</t>
  </si>
  <si>
    <t>21"</t>
  </si>
  <si>
    <t>11"</t>
  </si>
  <si>
    <t>22"</t>
  </si>
  <si>
    <t>12"</t>
  </si>
  <si>
    <t>23"</t>
  </si>
  <si>
    <t>13"</t>
  </si>
  <si>
    <t>415..5</t>
  </si>
  <si>
    <t>24"</t>
  </si>
  <si>
    <t>COMBUSTION AIR FROM INSIDE OF BUILDING</t>
  </si>
  <si>
    <t xml:space="preserve">One Permanent Opening Installation                                                                                                      </t>
  </si>
  <si>
    <r>
      <t>When</t>
    </r>
    <r>
      <rPr>
        <b/>
        <sz val="10"/>
        <color indexed="10"/>
        <rFont val="Arial"/>
        <family val="2"/>
      </rPr>
      <t xml:space="preserve"> Using Metal Grill</t>
    </r>
    <r>
      <rPr>
        <b/>
        <sz val="10"/>
        <rFont val="Arial"/>
        <family val="2"/>
      </rPr>
      <t>- Size Needed - (one  12" of top &amp; one 12" of bottom)</t>
    </r>
  </si>
  <si>
    <t>Obtaining Outside Combustion Air</t>
  </si>
  <si>
    <t>Square Inches of Horizontal  Ducts</t>
  </si>
  <si>
    <t>READ  ALL INSTRUCTIONS</t>
  </si>
  <si>
    <t xml:space="preserve">                                     </t>
  </si>
  <si>
    <r>
      <t xml:space="preserve">Size of </t>
    </r>
    <r>
      <rPr>
        <b/>
        <sz val="9"/>
        <color indexed="10"/>
        <rFont val="Arial"/>
        <family val="2"/>
      </rPr>
      <t>Vertical Round Pipe Size without Grill</t>
    </r>
    <r>
      <rPr>
        <b/>
        <sz val="9"/>
        <rFont val="Arial"/>
        <family val="2"/>
      </rPr>
      <t xml:space="preserve"> (one  12" of top &amp; one 12" of bottom)</t>
    </r>
  </si>
  <si>
    <t>Total cu. ft.   needed</t>
  </si>
  <si>
    <t xml:space="preserve">Additional             cu. ft. needed </t>
  </si>
  <si>
    <t>Round              Pipe Size</t>
  </si>
  <si>
    <r>
      <t>Round Pipe Chart</t>
    </r>
    <r>
      <rPr>
        <b/>
        <sz val="16"/>
        <color indexed="10"/>
        <rFont val="Arial"/>
        <family val="2"/>
      </rPr>
      <t xml:space="preserve">                                                         </t>
    </r>
    <r>
      <rPr>
        <b/>
        <sz val="10"/>
        <color indexed="10"/>
        <rFont val="Arial"/>
        <family val="2"/>
      </rPr>
      <t>without a grill</t>
    </r>
  </si>
  <si>
    <t>see chart below</t>
  </si>
  <si>
    <t>Total cu. ft.     In room</t>
  </si>
  <si>
    <r>
      <t xml:space="preserve">Hole Only ----- </t>
    </r>
    <r>
      <rPr>
        <b/>
        <sz val="9"/>
        <rFont val="Arial"/>
        <family val="2"/>
      </rPr>
      <t>Sq. Inches of Hole Needed in ceiling and floor or wall Without a Grill 12" of top and one 12" of bottom- Air Openings shall not be less than 3 inches</t>
    </r>
  </si>
  <si>
    <t>20" x 20 " minimum size grill</t>
  </si>
  <si>
    <t xml:space="preserve">Calculating Room Size </t>
  </si>
  <si>
    <t xml:space="preserve">     12" x 12" minimum size grill</t>
  </si>
  <si>
    <t>.</t>
  </si>
  <si>
    <t xml:space="preserve">Using Metal Grill                                                                                 </t>
  </si>
  <si>
    <r>
      <t xml:space="preserve">Calculation of square inches of Grill Size                                                                                                                     </t>
    </r>
    <r>
      <rPr>
        <b/>
        <sz val="9"/>
        <color indexed="10"/>
        <rFont val="Arial"/>
        <family val="2"/>
      </rPr>
      <t>1 square inch for every 2000 BTU's</t>
    </r>
  </si>
  <si>
    <r>
      <t xml:space="preserve">1 square inch per 2000 BTU's </t>
    </r>
    <r>
      <rPr>
        <b/>
        <sz val="10"/>
        <rFont val="Arial"/>
        <family val="2"/>
      </rPr>
      <t xml:space="preserve">                                              Ducts to be Installed Top &amp; Bottom with Metal Grill</t>
    </r>
  </si>
  <si>
    <r>
      <t xml:space="preserve">1 square inch per 3000 BTU's  </t>
    </r>
    <r>
      <rPr>
        <b/>
        <sz val="9"/>
        <rFont val="Arial"/>
        <family val="2"/>
      </rPr>
      <t xml:space="preserve">                                                                                (1" clearance on Sides &amp; Back &amp; 6" on Front of appliances)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</si>
</sst>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??/16"/>
    <numFmt numFmtId="166" formatCode="#\ ?/8"/>
    <numFmt numFmtId="167" formatCode="#\ ?/2"/>
    <numFmt numFmtId="168" formatCode="#\ ?/4"/>
    <numFmt numFmtId="169" formatCode="0.0000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9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1"/>
      <name val="Arial"/>
      <family val="2"/>
    </font>
    <font>
      <sz val="9"/>
      <name val="Arial"/>
      <family val="0"/>
    </font>
    <font>
      <b/>
      <sz val="18"/>
      <color indexed="10"/>
      <name val="Arial"/>
      <family val="2"/>
    </font>
    <font>
      <sz val="14"/>
      <name val="Arial"/>
      <family val="0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14"/>
      <name val="Arial"/>
      <family val="2"/>
    </font>
    <font>
      <b/>
      <sz val="14"/>
      <color indexed="48"/>
      <name val="Arial"/>
      <family val="2"/>
    </font>
    <font>
      <b/>
      <sz val="2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6" fillId="33" borderId="0" xfId="0" applyFont="1" applyFill="1" applyBorder="1" applyAlignment="1">
      <alignment/>
    </xf>
    <xf numFmtId="0" fontId="20" fillId="34" borderId="17" xfId="0" applyFont="1" applyFill="1" applyBorder="1" applyAlignment="1">
      <alignment vertical="center" wrapText="1"/>
    </xf>
    <xf numFmtId="0" fontId="20" fillId="34" borderId="15" xfId="0" applyFont="1" applyFill="1" applyBorder="1" applyAlignment="1">
      <alignment vertical="center" wrapText="1"/>
    </xf>
    <xf numFmtId="0" fontId="20" fillId="34" borderId="21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/>
    </xf>
    <xf numFmtId="0" fontId="18" fillId="33" borderId="18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0" fontId="1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20" fillId="34" borderId="16" xfId="0" applyFont="1" applyFill="1" applyBorder="1" applyAlignment="1">
      <alignment vertical="center" wrapText="1"/>
    </xf>
    <xf numFmtId="0" fontId="20" fillId="34" borderId="19" xfId="0" applyFont="1" applyFill="1" applyBorder="1" applyAlignment="1">
      <alignment vertical="center" wrapText="1"/>
    </xf>
    <xf numFmtId="0" fontId="19" fillId="0" borderId="10" xfId="0" applyFont="1" applyBorder="1" applyAlignment="1">
      <alignment/>
    </xf>
    <xf numFmtId="0" fontId="20" fillId="34" borderId="22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34" borderId="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25" fillId="33" borderId="0" xfId="0" applyFont="1" applyFill="1" applyBorder="1" applyAlignment="1">
      <alignment/>
    </xf>
    <xf numFmtId="0" fontId="24" fillId="33" borderId="15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33" borderId="20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15" fillId="33" borderId="20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center"/>
      <protection hidden="1"/>
    </xf>
    <xf numFmtId="0" fontId="24" fillId="33" borderId="0" xfId="0" applyFont="1" applyFill="1" applyBorder="1" applyAlignment="1" applyProtection="1">
      <alignment horizontal="center"/>
      <protection hidden="1"/>
    </xf>
    <xf numFmtId="0" fontId="24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vertical="center"/>
    </xf>
    <xf numFmtId="0" fontId="24" fillId="0" borderId="11" xfId="0" applyNumberFormat="1" applyFont="1" applyBorder="1" applyAlignment="1">
      <alignment/>
    </xf>
    <xf numFmtId="0" fontId="24" fillId="0" borderId="11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/>
    </xf>
    <xf numFmtId="0" fontId="24" fillId="0" borderId="14" xfId="0" applyNumberFormat="1" applyFont="1" applyBorder="1" applyAlignment="1">
      <alignment horizontal="center"/>
    </xf>
    <xf numFmtId="169" fontId="24" fillId="0" borderId="1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21" fillId="0" borderId="15" xfId="0" applyFont="1" applyBorder="1" applyAlignment="1">
      <alignment/>
    </xf>
    <xf numFmtId="0" fontId="21" fillId="0" borderId="21" xfId="0" applyFont="1" applyBorder="1" applyAlignment="1">
      <alignment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9" fillId="33" borderId="0" xfId="0" applyFont="1" applyFill="1" applyBorder="1" applyAlignment="1" applyProtection="1">
      <alignment horizontal="center" wrapText="1"/>
      <protection hidden="1"/>
    </xf>
    <xf numFmtId="0" fontId="14" fillId="0" borderId="13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0" fillId="33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23" xfId="0" applyFont="1" applyFill="1" applyBorder="1" applyAlignment="1">
      <alignment horizontal="center" wrapText="1"/>
    </xf>
    <xf numFmtId="0" fontId="10" fillId="34" borderId="14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</xdr:row>
      <xdr:rowOff>104775</xdr:rowOff>
    </xdr:from>
    <xdr:to>
      <xdr:col>0</xdr:col>
      <xdr:colOff>447675</xdr:colOff>
      <xdr:row>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52400" y="762000"/>
          <a:ext cx="29527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5</xdr:row>
      <xdr:rowOff>57150</xdr:rowOff>
    </xdr:from>
    <xdr:to>
      <xdr:col>1</xdr:col>
      <xdr:colOff>19050</xdr:colOff>
      <xdr:row>6</xdr:row>
      <xdr:rowOff>180975</xdr:rowOff>
    </xdr:to>
    <xdr:sp>
      <xdr:nvSpPr>
        <xdr:cNvPr id="2" name="Line 3"/>
        <xdr:cNvSpPr>
          <a:spLocks/>
        </xdr:cNvSpPr>
      </xdr:nvSpPr>
      <xdr:spPr>
        <a:xfrm>
          <a:off x="133350" y="1190625"/>
          <a:ext cx="333375" cy="6572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4</xdr:row>
      <xdr:rowOff>133350</xdr:rowOff>
    </xdr:from>
    <xdr:to>
      <xdr:col>1</xdr:col>
      <xdr:colOff>9525</xdr:colOff>
      <xdr:row>4</xdr:row>
      <xdr:rowOff>152400</xdr:rowOff>
    </xdr:to>
    <xdr:sp>
      <xdr:nvSpPr>
        <xdr:cNvPr id="3" name="Line 6"/>
        <xdr:cNvSpPr>
          <a:spLocks/>
        </xdr:cNvSpPr>
      </xdr:nvSpPr>
      <xdr:spPr>
        <a:xfrm>
          <a:off x="114300" y="1028700"/>
          <a:ext cx="342900" cy="190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</xdr:row>
      <xdr:rowOff>85725</xdr:rowOff>
    </xdr:from>
    <xdr:to>
      <xdr:col>0</xdr:col>
      <xdr:colOff>142875</xdr:colOff>
      <xdr:row>5</xdr:row>
      <xdr:rowOff>114300</xdr:rowOff>
    </xdr:to>
    <xdr:sp>
      <xdr:nvSpPr>
        <xdr:cNvPr id="4" name="Line 18"/>
        <xdr:cNvSpPr>
          <a:spLocks/>
        </xdr:cNvSpPr>
      </xdr:nvSpPr>
      <xdr:spPr>
        <a:xfrm flipH="1">
          <a:off x="142875" y="742950"/>
          <a:ext cx="0" cy="504825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18</xdr:row>
      <xdr:rowOff>57150</xdr:rowOff>
    </xdr:from>
    <xdr:to>
      <xdr:col>5</xdr:col>
      <xdr:colOff>704850</xdr:colOff>
      <xdr:row>18</xdr:row>
      <xdr:rowOff>333375</xdr:rowOff>
    </xdr:to>
    <xdr:sp>
      <xdr:nvSpPr>
        <xdr:cNvPr id="5" name="Line 100"/>
        <xdr:cNvSpPr>
          <a:spLocks/>
        </xdr:cNvSpPr>
      </xdr:nvSpPr>
      <xdr:spPr>
        <a:xfrm flipH="1">
          <a:off x="4648200" y="51244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666750</xdr:colOff>
      <xdr:row>18</xdr:row>
      <xdr:rowOff>57150</xdr:rowOff>
    </xdr:from>
    <xdr:to>
      <xdr:col>9</xdr:col>
      <xdr:colOff>666750</xdr:colOff>
      <xdr:row>18</xdr:row>
      <xdr:rowOff>304800</xdr:rowOff>
    </xdr:to>
    <xdr:sp>
      <xdr:nvSpPr>
        <xdr:cNvPr id="6" name="Line 101"/>
        <xdr:cNvSpPr>
          <a:spLocks/>
        </xdr:cNvSpPr>
      </xdr:nvSpPr>
      <xdr:spPr>
        <a:xfrm flipH="1">
          <a:off x="7924800" y="5124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523875</xdr:colOff>
      <xdr:row>19</xdr:row>
      <xdr:rowOff>47625</xdr:rowOff>
    </xdr:from>
    <xdr:to>
      <xdr:col>3</xdr:col>
      <xdr:colOff>523875</xdr:colOff>
      <xdr:row>19</xdr:row>
      <xdr:rowOff>228600</xdr:rowOff>
    </xdr:to>
    <xdr:sp>
      <xdr:nvSpPr>
        <xdr:cNvPr id="7" name="Line 102"/>
        <xdr:cNvSpPr>
          <a:spLocks/>
        </xdr:cNvSpPr>
      </xdr:nvSpPr>
      <xdr:spPr>
        <a:xfrm>
          <a:off x="2743200" y="55245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25</xdr:row>
      <xdr:rowOff>47625</xdr:rowOff>
    </xdr:from>
    <xdr:to>
      <xdr:col>1</xdr:col>
      <xdr:colOff>762000</xdr:colOff>
      <xdr:row>25</xdr:row>
      <xdr:rowOff>57150</xdr:rowOff>
    </xdr:to>
    <xdr:sp>
      <xdr:nvSpPr>
        <xdr:cNvPr id="8" name="Line 103"/>
        <xdr:cNvSpPr>
          <a:spLocks/>
        </xdr:cNvSpPr>
      </xdr:nvSpPr>
      <xdr:spPr>
        <a:xfrm flipV="1">
          <a:off x="647700" y="6972300"/>
          <a:ext cx="561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25</xdr:row>
      <xdr:rowOff>47625</xdr:rowOff>
    </xdr:from>
    <xdr:to>
      <xdr:col>8</xdr:col>
      <xdr:colOff>819150</xdr:colOff>
      <xdr:row>25</xdr:row>
      <xdr:rowOff>47625</xdr:rowOff>
    </xdr:to>
    <xdr:sp>
      <xdr:nvSpPr>
        <xdr:cNvPr id="9" name="Line 104"/>
        <xdr:cNvSpPr>
          <a:spLocks/>
        </xdr:cNvSpPr>
      </xdr:nvSpPr>
      <xdr:spPr>
        <a:xfrm>
          <a:off x="6791325" y="6972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24</xdr:row>
      <xdr:rowOff>200025</xdr:rowOff>
    </xdr:from>
    <xdr:to>
      <xdr:col>8</xdr:col>
      <xdr:colOff>819150</xdr:colOff>
      <xdr:row>24</xdr:row>
      <xdr:rowOff>200025</xdr:rowOff>
    </xdr:to>
    <xdr:sp>
      <xdr:nvSpPr>
        <xdr:cNvPr id="10" name="Line 105"/>
        <xdr:cNvSpPr>
          <a:spLocks/>
        </xdr:cNvSpPr>
      </xdr:nvSpPr>
      <xdr:spPr>
        <a:xfrm>
          <a:off x="6943725" y="6743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24</xdr:row>
      <xdr:rowOff>161925</xdr:rowOff>
    </xdr:from>
    <xdr:to>
      <xdr:col>1</xdr:col>
      <xdr:colOff>876300</xdr:colOff>
      <xdr:row>24</xdr:row>
      <xdr:rowOff>161925</xdr:rowOff>
    </xdr:to>
    <xdr:sp>
      <xdr:nvSpPr>
        <xdr:cNvPr id="11" name="Line 106"/>
        <xdr:cNvSpPr>
          <a:spLocks/>
        </xdr:cNvSpPr>
      </xdr:nvSpPr>
      <xdr:spPr>
        <a:xfrm>
          <a:off x="1000125" y="67056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6.7109375" style="0" customWidth="1"/>
    <col min="2" max="2" width="14.00390625" style="3" customWidth="1"/>
    <col min="3" max="3" width="12.57421875" style="2" customWidth="1"/>
    <col min="4" max="4" width="13.57421875" style="0" customWidth="1"/>
    <col min="5" max="5" width="12.421875" style="2" customWidth="1"/>
    <col min="6" max="6" width="12.8515625" style="2" customWidth="1"/>
    <col min="7" max="7" width="11.8515625" style="2" customWidth="1"/>
    <col min="8" max="8" width="12.57421875" style="2" customWidth="1"/>
    <col min="9" max="9" width="12.28125" style="0" customWidth="1"/>
    <col min="10" max="10" width="13.7109375" style="0" customWidth="1"/>
    <col min="11" max="11" width="9.8515625" style="0" customWidth="1"/>
    <col min="12" max="12" width="12.421875" style="0" customWidth="1"/>
    <col min="13" max="13" width="6.7109375" style="0" customWidth="1"/>
  </cols>
  <sheetData>
    <row r="1" spans="1:13" ht="18.75" customHeight="1" thickBot="1">
      <c r="A1" s="162" t="s">
        <v>63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1:13" ht="16.5" customHeight="1" thickBot="1">
      <c r="A2" s="43"/>
      <c r="B2" s="165" t="s">
        <v>61</v>
      </c>
      <c r="C2" s="166"/>
      <c r="D2" s="167"/>
      <c r="E2" s="81"/>
      <c r="F2" s="191" t="s">
        <v>58</v>
      </c>
      <c r="G2" s="94"/>
      <c r="H2" s="95"/>
      <c r="I2" s="42"/>
      <c r="J2" s="34"/>
      <c r="K2" s="34"/>
      <c r="L2" s="32"/>
      <c r="M2" s="52"/>
    </row>
    <row r="3" spans="1:13" ht="16.5" customHeight="1" thickBot="1">
      <c r="A3" s="43"/>
      <c r="B3" s="16" t="s">
        <v>2</v>
      </c>
      <c r="C3" s="17" t="s">
        <v>3</v>
      </c>
      <c r="D3" s="10" t="s">
        <v>4</v>
      </c>
      <c r="E3" s="32"/>
      <c r="F3" s="192"/>
      <c r="G3" s="96"/>
      <c r="H3" s="95"/>
      <c r="I3" s="170" t="s">
        <v>50</v>
      </c>
      <c r="J3" s="171"/>
      <c r="K3" s="172"/>
      <c r="L3" s="32"/>
      <c r="M3" s="52"/>
    </row>
    <row r="4" spans="1:13" ht="18.75" customHeight="1" thickBot="1">
      <c r="A4" s="43"/>
      <c r="B4" s="13">
        <v>25</v>
      </c>
      <c r="C4" s="13">
        <v>40</v>
      </c>
      <c r="D4" s="18">
        <v>8</v>
      </c>
      <c r="E4" s="33"/>
      <c r="F4" s="70">
        <f>B4*C4*D4</f>
        <v>8000</v>
      </c>
      <c r="G4" s="97"/>
      <c r="H4" s="95"/>
      <c r="I4" s="173"/>
      <c r="J4" s="174"/>
      <c r="K4" s="175"/>
      <c r="L4" s="32"/>
      <c r="M4" s="52"/>
    </row>
    <row r="5" spans="1:13" ht="18.75" customHeight="1" thickBot="1">
      <c r="A5" s="43" t="s">
        <v>0</v>
      </c>
      <c r="B5" s="131" t="s">
        <v>5</v>
      </c>
      <c r="C5" s="132"/>
      <c r="D5" s="132"/>
      <c r="E5" s="132"/>
      <c r="F5" s="133"/>
      <c r="G5" s="98"/>
      <c r="H5" s="95"/>
      <c r="I5" s="176"/>
      <c r="J5" s="177"/>
      <c r="K5" s="178"/>
      <c r="L5" s="32"/>
      <c r="M5" s="52"/>
    </row>
    <row r="6" spans="1:17" ht="42" customHeight="1" thickBot="1">
      <c r="A6" s="43"/>
      <c r="B6" s="73" t="s">
        <v>1</v>
      </c>
      <c r="C6" s="35"/>
      <c r="D6" s="69" t="s">
        <v>53</v>
      </c>
      <c r="E6" s="31"/>
      <c r="F6" s="57" t="s">
        <v>54</v>
      </c>
      <c r="G6" s="130"/>
      <c r="H6" s="95"/>
      <c r="I6" s="35"/>
      <c r="J6" s="40"/>
      <c r="K6" s="40"/>
      <c r="L6" s="32"/>
      <c r="M6" s="62"/>
      <c r="N6" s="37"/>
      <c r="O6" s="1"/>
      <c r="P6" s="6"/>
      <c r="Q6" s="1"/>
    </row>
    <row r="7" spans="1:17" ht="19.5" thickBot="1">
      <c r="A7" s="43"/>
      <c r="B7" s="15">
        <v>140000</v>
      </c>
      <c r="C7" s="78"/>
      <c r="D7" s="21">
        <f>B7/20</f>
        <v>7000</v>
      </c>
      <c r="E7" s="78"/>
      <c r="F7" s="21">
        <f>D7-F4</f>
        <v>-1000</v>
      </c>
      <c r="G7" s="130"/>
      <c r="H7" s="95"/>
      <c r="I7" s="35"/>
      <c r="J7" s="40"/>
      <c r="K7" s="40"/>
      <c r="L7" s="32"/>
      <c r="M7" s="62"/>
      <c r="N7" s="4"/>
      <c r="O7" s="1"/>
      <c r="P7" s="6"/>
      <c r="Q7" s="1"/>
    </row>
    <row r="8" spans="1:13" ht="13.5" customHeight="1" thickBot="1">
      <c r="A8" s="45"/>
      <c r="B8" s="44"/>
      <c r="C8" s="38"/>
      <c r="D8" s="51"/>
      <c r="E8" s="46"/>
      <c r="F8" s="92"/>
      <c r="G8" s="99"/>
      <c r="H8" s="96"/>
      <c r="I8" s="47"/>
      <c r="J8" s="40"/>
      <c r="K8" s="40"/>
      <c r="L8" s="32"/>
      <c r="M8" s="52"/>
    </row>
    <row r="9" spans="1:13" ht="23.25" customHeight="1" thickBot="1">
      <c r="A9" s="45"/>
      <c r="B9" s="145" t="s">
        <v>45</v>
      </c>
      <c r="C9" s="146"/>
      <c r="D9" s="146"/>
      <c r="E9" s="146"/>
      <c r="F9" s="146"/>
      <c r="G9" s="146"/>
      <c r="H9" s="146"/>
      <c r="I9" s="146"/>
      <c r="J9" s="146"/>
      <c r="K9" s="146"/>
      <c r="L9" s="147"/>
      <c r="M9" s="52"/>
    </row>
    <row r="10" spans="1:13" ht="33.75" customHeight="1" thickBot="1">
      <c r="A10" s="53" t="s">
        <v>51</v>
      </c>
      <c r="B10" s="179" t="s">
        <v>65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1"/>
      <c r="M10" s="52"/>
    </row>
    <row r="11" spans="1:13" ht="19.5" customHeight="1" thickBot="1">
      <c r="A11" s="53"/>
      <c r="B11" s="142" t="s">
        <v>64</v>
      </c>
      <c r="C11" s="143"/>
      <c r="D11" s="143"/>
      <c r="E11" s="143"/>
      <c r="F11" s="144"/>
      <c r="G11" s="139"/>
      <c r="H11" s="134" t="s">
        <v>11</v>
      </c>
      <c r="I11" s="135"/>
      <c r="J11" s="135"/>
      <c r="K11" s="135"/>
      <c r="L11" s="136"/>
      <c r="M11" s="52"/>
    </row>
    <row r="12" spans="1:13" ht="19.5" customHeight="1" thickBot="1">
      <c r="A12" s="43"/>
      <c r="B12" s="168" t="s">
        <v>17</v>
      </c>
      <c r="C12" s="169"/>
      <c r="D12" s="104">
        <f>B7/1000/0.75</f>
        <v>186.66666666666666</v>
      </c>
      <c r="E12" s="77"/>
      <c r="F12" s="87"/>
      <c r="G12" s="140"/>
      <c r="H12" s="126" t="s">
        <v>17</v>
      </c>
      <c r="I12" s="127"/>
      <c r="J12" s="102">
        <f>B7/1000/0.25</f>
        <v>560</v>
      </c>
      <c r="K12" s="137"/>
      <c r="L12" s="138"/>
      <c r="M12" s="63"/>
    </row>
    <row r="13" spans="1:16" ht="21" customHeight="1" thickBot="1">
      <c r="A13" s="53"/>
      <c r="B13" s="128" t="s">
        <v>12</v>
      </c>
      <c r="C13" s="129"/>
      <c r="D13" s="105">
        <f>SQRT(D12)</f>
        <v>13.662601021279464</v>
      </c>
      <c r="E13" s="79" t="s">
        <v>7</v>
      </c>
      <c r="F13" s="100">
        <f>SQRT(D12)</f>
        <v>13.662601021279464</v>
      </c>
      <c r="G13" s="140"/>
      <c r="H13" s="128" t="s">
        <v>16</v>
      </c>
      <c r="I13" s="129"/>
      <c r="J13" s="104">
        <f>SQRT(J12)</f>
        <v>23.664319132398465</v>
      </c>
      <c r="K13" s="79" t="s">
        <v>7</v>
      </c>
      <c r="L13" s="100">
        <f>SQRT(J12)</f>
        <v>23.664319132398465</v>
      </c>
      <c r="M13" s="64"/>
      <c r="O13" s="8"/>
      <c r="P13" s="36"/>
    </row>
    <row r="14" spans="1:13" ht="9" customHeight="1" hidden="1" thickBot="1">
      <c r="A14" s="53"/>
      <c r="B14" s="53"/>
      <c r="C14" s="66"/>
      <c r="D14" s="66"/>
      <c r="E14" s="66"/>
      <c r="F14" s="88"/>
      <c r="G14" s="140"/>
      <c r="H14" s="91"/>
      <c r="I14" s="5"/>
      <c r="J14" s="5"/>
      <c r="K14" s="5"/>
      <c r="L14" s="49"/>
      <c r="M14" s="52"/>
    </row>
    <row r="15" spans="1:13" ht="16.5" thickBot="1">
      <c r="A15" s="54"/>
      <c r="B15" s="41"/>
      <c r="C15" s="32"/>
      <c r="D15" s="89" t="s">
        <v>62</v>
      </c>
      <c r="E15" s="90"/>
      <c r="F15" s="90"/>
      <c r="G15" s="141"/>
      <c r="H15" s="32"/>
      <c r="I15" s="22"/>
      <c r="J15" s="148" t="s">
        <v>60</v>
      </c>
      <c r="K15" s="149"/>
      <c r="L15" s="150"/>
      <c r="M15" s="52"/>
    </row>
    <row r="16" spans="1:13" ht="16.5" thickBot="1">
      <c r="A16" s="54"/>
      <c r="B16" s="67"/>
      <c r="C16" s="65"/>
      <c r="D16" s="92"/>
      <c r="E16" s="92"/>
      <c r="F16" s="65"/>
      <c r="G16" s="32"/>
      <c r="H16" s="65"/>
      <c r="I16" s="22"/>
      <c r="J16" s="35"/>
      <c r="K16" s="35"/>
      <c r="L16" s="35"/>
      <c r="M16" s="52"/>
    </row>
    <row r="17" spans="1:13" ht="24" customHeight="1" thickBot="1">
      <c r="A17" s="54"/>
      <c r="B17" s="145" t="s">
        <v>48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7"/>
      <c r="M17" s="52"/>
    </row>
    <row r="18" spans="1:15" ht="60.75" customHeight="1" thickBot="1">
      <c r="A18" s="43"/>
      <c r="B18" s="7" t="s">
        <v>9</v>
      </c>
      <c r="C18" s="193" t="s">
        <v>52</v>
      </c>
      <c r="D18" s="194"/>
      <c r="E18" s="195"/>
      <c r="F18" s="185" t="s">
        <v>59</v>
      </c>
      <c r="G18" s="186"/>
      <c r="H18" s="186"/>
      <c r="I18" s="187"/>
      <c r="J18" s="188" t="s">
        <v>47</v>
      </c>
      <c r="K18" s="189"/>
      <c r="L18" s="190"/>
      <c r="M18" s="52"/>
      <c r="N18" s="5"/>
      <c r="O18" s="5"/>
    </row>
    <row r="19" spans="1:15" ht="32.25" customHeight="1" thickBot="1">
      <c r="A19" s="43"/>
      <c r="B19" s="20">
        <f>B7</f>
        <v>140000</v>
      </c>
      <c r="C19" s="75" t="s">
        <v>18</v>
      </c>
      <c r="D19" s="103">
        <f>B19/4000</f>
        <v>35</v>
      </c>
      <c r="E19" s="83"/>
      <c r="F19" s="82" t="s">
        <v>10</v>
      </c>
      <c r="G19" s="12" t="s">
        <v>18</v>
      </c>
      <c r="H19" s="100">
        <f>B19/4000</f>
        <v>35</v>
      </c>
      <c r="I19" s="33"/>
      <c r="J19" s="76" t="s">
        <v>8</v>
      </c>
      <c r="K19" s="75" t="s">
        <v>18</v>
      </c>
      <c r="L19" s="103">
        <f>B19/4000/0.75</f>
        <v>46.666666666666664</v>
      </c>
      <c r="M19" s="52"/>
      <c r="N19" s="5"/>
      <c r="O19" s="5"/>
    </row>
    <row r="20" spans="1:15" ht="21" customHeight="1" thickBot="1">
      <c r="A20" s="43"/>
      <c r="B20" s="182" t="s">
        <v>57</v>
      </c>
      <c r="C20" s="183"/>
      <c r="D20" s="184"/>
      <c r="E20" s="84"/>
      <c r="F20" s="100">
        <f>SQRT(H19)</f>
        <v>5.916079783099616</v>
      </c>
      <c r="G20" s="80" t="s">
        <v>7</v>
      </c>
      <c r="H20" s="100">
        <f>SQRT(H19)</f>
        <v>5.916079783099616</v>
      </c>
      <c r="I20" s="22"/>
      <c r="J20" s="100">
        <f>SQRT(L19)</f>
        <v>6.831300510639732</v>
      </c>
      <c r="K20" s="81" t="s">
        <v>7</v>
      </c>
      <c r="L20" s="100">
        <f>SQRT(L19)</f>
        <v>6.831300510639732</v>
      </c>
      <c r="M20" s="52"/>
      <c r="O20" t="s">
        <v>13</v>
      </c>
    </row>
    <row r="21" spans="1:13" ht="13.5" customHeight="1" thickBot="1">
      <c r="A21" s="45"/>
      <c r="B21" s="44"/>
      <c r="C21" s="24"/>
      <c r="D21" s="30"/>
      <c r="E21" s="58"/>
      <c r="F21" s="85"/>
      <c r="G21" s="85"/>
      <c r="H21" s="85"/>
      <c r="I21" s="58"/>
      <c r="J21" s="23"/>
      <c r="K21" s="23"/>
      <c r="L21" s="23"/>
      <c r="M21" s="52"/>
    </row>
    <row r="22" spans="1:17" ht="15.75" customHeight="1">
      <c r="A22" s="68" t="s">
        <v>6</v>
      </c>
      <c r="B22" s="113" t="s">
        <v>46</v>
      </c>
      <c r="C22" s="124"/>
      <c r="D22" s="124"/>
      <c r="E22" s="125"/>
      <c r="F22" s="86"/>
      <c r="G22" s="86"/>
      <c r="H22" s="86"/>
      <c r="I22" s="113" t="s">
        <v>49</v>
      </c>
      <c r="J22" s="114"/>
      <c r="K22" s="114"/>
      <c r="L22" s="115"/>
      <c r="M22" s="52"/>
      <c r="O22" s="5"/>
      <c r="P22" s="5"/>
      <c r="Q22" s="5"/>
    </row>
    <row r="23" spans="1:16" ht="14.25" customHeight="1">
      <c r="A23" s="43"/>
      <c r="B23" s="107" t="s">
        <v>67</v>
      </c>
      <c r="C23" s="108"/>
      <c r="D23" s="108"/>
      <c r="E23" s="109"/>
      <c r="F23" s="86"/>
      <c r="G23" s="86"/>
      <c r="H23" s="86"/>
      <c r="I23" s="116" t="s">
        <v>66</v>
      </c>
      <c r="J23" s="117"/>
      <c r="K23" s="117"/>
      <c r="L23" s="118"/>
      <c r="M23" s="52"/>
      <c r="P23" s="5"/>
    </row>
    <row r="24" spans="1:13" ht="19.5" customHeight="1" thickBot="1">
      <c r="A24" s="43"/>
      <c r="B24" s="110"/>
      <c r="C24" s="111"/>
      <c r="D24" s="111"/>
      <c r="E24" s="112"/>
      <c r="F24" s="86"/>
      <c r="G24" s="86"/>
      <c r="H24" s="86"/>
      <c r="I24" s="119"/>
      <c r="J24" s="117"/>
      <c r="K24" s="117"/>
      <c r="L24" s="118"/>
      <c r="M24" s="52"/>
    </row>
    <row r="25" spans="1:13" ht="30" customHeight="1" thickBot="1">
      <c r="A25" s="43"/>
      <c r="B25" s="14" t="s">
        <v>18</v>
      </c>
      <c r="C25" s="101">
        <f>B19/3000/0.75</f>
        <v>62.22222222222222</v>
      </c>
      <c r="D25" s="120"/>
      <c r="E25" s="121"/>
      <c r="F25" s="86"/>
      <c r="G25" s="86"/>
      <c r="H25" s="86"/>
      <c r="I25" s="50" t="s">
        <v>18</v>
      </c>
      <c r="J25" s="100">
        <f>B19/2000/0.75</f>
        <v>93.33333333333333</v>
      </c>
      <c r="K25" s="122"/>
      <c r="L25" s="123"/>
      <c r="M25" s="52"/>
    </row>
    <row r="26" spans="1:13" ht="24" customHeight="1" thickBot="1">
      <c r="A26" s="43"/>
      <c r="B26" s="11" t="s">
        <v>15</v>
      </c>
      <c r="C26" s="106">
        <f>SQRT(C25)</f>
        <v>7.888106377466155</v>
      </c>
      <c r="D26" s="79" t="s">
        <v>7</v>
      </c>
      <c r="E26" s="100">
        <f>SQRT(C25)</f>
        <v>7.888106377466155</v>
      </c>
      <c r="F26" s="32"/>
      <c r="G26" s="32"/>
      <c r="H26" s="32"/>
      <c r="I26" s="11" t="s">
        <v>14</v>
      </c>
      <c r="J26" s="100">
        <f>SQRT(J25)</f>
        <v>9.66091783079296</v>
      </c>
      <c r="K26" s="79" t="s">
        <v>7</v>
      </c>
      <c r="L26" s="100">
        <f>SQRT(J25)</f>
        <v>9.66091783079296</v>
      </c>
      <c r="M26" s="52"/>
    </row>
    <row r="27" spans="1:13" ht="13.5" thickBo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3"/>
    </row>
    <row r="28" spans="1:13" ht="12.75" customHeight="1">
      <c r="A28" s="45"/>
      <c r="B28" s="161"/>
      <c r="C28" s="59"/>
      <c r="D28" s="60"/>
      <c r="E28" s="158" t="s">
        <v>56</v>
      </c>
      <c r="F28" s="158"/>
      <c r="G28" s="158"/>
      <c r="H28" s="158"/>
      <c r="I28" s="158"/>
      <c r="J28" s="60"/>
      <c r="K28" s="61"/>
      <c r="L28" s="154"/>
      <c r="M28" s="153" t="s">
        <v>63</v>
      </c>
    </row>
    <row r="29" spans="1:15" ht="38.25" customHeight="1" thickBot="1">
      <c r="A29" s="43"/>
      <c r="B29" s="161"/>
      <c r="C29" s="71"/>
      <c r="D29" s="72"/>
      <c r="E29" s="159"/>
      <c r="F29" s="159"/>
      <c r="G29" s="159"/>
      <c r="H29" s="159"/>
      <c r="I29" s="159"/>
      <c r="J29" s="72"/>
      <c r="K29" s="74"/>
      <c r="L29" s="154"/>
      <c r="M29" s="153"/>
      <c r="N29" s="2"/>
      <c r="O29" s="2"/>
    </row>
    <row r="30" spans="1:13" ht="36.75" customHeight="1" thickBot="1">
      <c r="A30" s="43"/>
      <c r="B30" s="161"/>
      <c r="C30" s="155" t="s">
        <v>19</v>
      </c>
      <c r="D30" s="156"/>
      <c r="E30" s="157"/>
      <c r="F30" s="93" t="s">
        <v>55</v>
      </c>
      <c r="G30" s="32"/>
      <c r="H30" s="155" t="s">
        <v>19</v>
      </c>
      <c r="I30" s="156"/>
      <c r="J30" s="157"/>
      <c r="K30" s="14" t="s">
        <v>20</v>
      </c>
      <c r="L30" s="154"/>
      <c r="M30" s="153"/>
    </row>
    <row r="31" spans="1:13" ht="16.5" thickBot="1">
      <c r="A31" s="43"/>
      <c r="B31" s="161"/>
      <c r="C31" s="17">
        <v>0</v>
      </c>
      <c r="D31" s="17" t="s">
        <v>21</v>
      </c>
      <c r="E31" s="17">
        <v>7</v>
      </c>
      <c r="F31" s="25" t="s">
        <v>22</v>
      </c>
      <c r="G31" s="32"/>
      <c r="H31" s="17">
        <v>132.8</v>
      </c>
      <c r="I31" s="17" t="s">
        <v>21</v>
      </c>
      <c r="J31" s="17">
        <v>153.9</v>
      </c>
      <c r="K31" s="26" t="s">
        <v>23</v>
      </c>
      <c r="L31" s="154"/>
      <c r="M31" s="153"/>
    </row>
    <row r="32" spans="1:13" ht="16.5" thickBot="1">
      <c r="A32" s="43"/>
      <c r="B32" s="161"/>
      <c r="C32" s="27">
        <v>7.1</v>
      </c>
      <c r="D32" s="17" t="s">
        <v>21</v>
      </c>
      <c r="E32" s="27">
        <v>12.5</v>
      </c>
      <c r="F32" s="26" t="s">
        <v>24</v>
      </c>
      <c r="G32" s="32"/>
      <c r="H32" s="17">
        <v>154</v>
      </c>
      <c r="I32" s="17" t="s">
        <v>21</v>
      </c>
      <c r="J32" s="17">
        <v>176.7</v>
      </c>
      <c r="K32" s="26" t="s">
        <v>25</v>
      </c>
      <c r="L32" s="154"/>
      <c r="M32" s="153"/>
    </row>
    <row r="33" spans="1:13" ht="16.5" thickBot="1">
      <c r="A33" s="43"/>
      <c r="B33" s="161"/>
      <c r="C33" s="28">
        <v>12.6</v>
      </c>
      <c r="D33" s="17" t="s">
        <v>21</v>
      </c>
      <c r="E33" s="17">
        <v>19.6</v>
      </c>
      <c r="F33" s="26" t="s">
        <v>26</v>
      </c>
      <c r="G33" s="32"/>
      <c r="H33" s="17">
        <v>176.8</v>
      </c>
      <c r="I33" s="17" t="s">
        <v>21</v>
      </c>
      <c r="J33" s="17">
        <v>201</v>
      </c>
      <c r="K33" s="26" t="s">
        <v>27</v>
      </c>
      <c r="L33" s="154"/>
      <c r="M33" s="153"/>
    </row>
    <row r="34" spans="1:13" ht="16.5" thickBot="1">
      <c r="A34" s="43"/>
      <c r="B34" s="161"/>
      <c r="C34" s="17">
        <v>19.7</v>
      </c>
      <c r="D34" s="9" t="s">
        <v>21</v>
      </c>
      <c r="E34" s="17">
        <v>28.2</v>
      </c>
      <c r="F34" s="26" t="s">
        <v>28</v>
      </c>
      <c r="G34" s="32"/>
      <c r="H34" s="17">
        <v>201.1</v>
      </c>
      <c r="I34" s="17" t="s">
        <v>21</v>
      </c>
      <c r="J34" s="17">
        <v>226.9</v>
      </c>
      <c r="K34" s="26" t="s">
        <v>29</v>
      </c>
      <c r="L34" s="154"/>
      <c r="M34" s="153"/>
    </row>
    <row r="35" spans="1:13" ht="16.5" thickBot="1">
      <c r="A35" s="43"/>
      <c r="B35" s="161"/>
      <c r="C35" s="17">
        <v>28.3</v>
      </c>
      <c r="D35" s="19" t="s">
        <v>21</v>
      </c>
      <c r="E35" s="17">
        <v>38.5</v>
      </c>
      <c r="F35" s="26" t="s">
        <v>30</v>
      </c>
      <c r="G35" s="32"/>
      <c r="H35" s="17">
        <v>227</v>
      </c>
      <c r="I35" s="17" t="s">
        <v>21</v>
      </c>
      <c r="J35" s="17">
        <v>254.4</v>
      </c>
      <c r="K35" s="26" t="s">
        <v>31</v>
      </c>
      <c r="L35" s="154"/>
      <c r="M35" s="153"/>
    </row>
    <row r="36" spans="1:13" ht="16.5" thickBot="1">
      <c r="A36" s="43"/>
      <c r="B36" s="161"/>
      <c r="C36" s="17">
        <v>38.6</v>
      </c>
      <c r="D36" s="17" t="s">
        <v>21</v>
      </c>
      <c r="E36" s="17">
        <v>50.3</v>
      </c>
      <c r="F36" s="26" t="s">
        <v>32</v>
      </c>
      <c r="G36" s="32"/>
      <c r="H36" s="17">
        <v>254.5</v>
      </c>
      <c r="I36" s="17" t="s">
        <v>21</v>
      </c>
      <c r="J36" s="16">
        <v>283.5</v>
      </c>
      <c r="K36" s="26" t="s">
        <v>33</v>
      </c>
      <c r="L36" s="154"/>
      <c r="M36" s="153"/>
    </row>
    <row r="37" spans="1:13" ht="16.5" thickBot="1">
      <c r="A37" s="43"/>
      <c r="B37" s="161"/>
      <c r="C37" s="17">
        <v>50.4</v>
      </c>
      <c r="D37" s="17" t="s">
        <v>21</v>
      </c>
      <c r="E37" s="17">
        <v>63.6</v>
      </c>
      <c r="F37" s="26" t="s">
        <v>34</v>
      </c>
      <c r="G37" s="32"/>
      <c r="H37" s="17">
        <v>283.6</v>
      </c>
      <c r="I37" s="17" t="s">
        <v>21</v>
      </c>
      <c r="J37" s="17">
        <v>314.1</v>
      </c>
      <c r="K37" s="26" t="s">
        <v>35</v>
      </c>
      <c r="L37" s="154"/>
      <c r="M37" s="153"/>
    </row>
    <row r="38" spans="1:13" ht="18.75" customHeight="1" thickBot="1">
      <c r="A38" s="43"/>
      <c r="B38" s="161"/>
      <c r="C38" s="17">
        <v>63.7</v>
      </c>
      <c r="D38" s="17" t="s">
        <v>21</v>
      </c>
      <c r="E38" s="17">
        <v>78.5</v>
      </c>
      <c r="F38" s="26" t="s">
        <v>36</v>
      </c>
      <c r="G38" s="32"/>
      <c r="H38" s="17">
        <v>314.2</v>
      </c>
      <c r="I38" s="17" t="s">
        <v>21</v>
      </c>
      <c r="J38" s="17">
        <v>346.3</v>
      </c>
      <c r="K38" s="26" t="s">
        <v>37</v>
      </c>
      <c r="L38" s="154"/>
      <c r="M38" s="153"/>
    </row>
    <row r="39" spans="1:13" ht="16.5" thickBot="1">
      <c r="A39" s="43"/>
      <c r="B39" s="161"/>
      <c r="C39" s="17">
        <v>78.6</v>
      </c>
      <c r="D39" s="17" t="s">
        <v>21</v>
      </c>
      <c r="E39" s="17">
        <v>95</v>
      </c>
      <c r="F39" s="26" t="s">
        <v>38</v>
      </c>
      <c r="G39" s="32"/>
      <c r="H39" s="17">
        <v>346.4</v>
      </c>
      <c r="I39" s="17" t="s">
        <v>21</v>
      </c>
      <c r="J39" s="17">
        <v>380.1</v>
      </c>
      <c r="K39" s="26" t="s">
        <v>39</v>
      </c>
      <c r="L39" s="154"/>
      <c r="M39" s="153"/>
    </row>
    <row r="40" spans="1:13" ht="16.5" thickBot="1">
      <c r="A40" s="43"/>
      <c r="B40" s="161"/>
      <c r="C40" s="17">
        <v>95.1</v>
      </c>
      <c r="D40" s="17" t="s">
        <v>21</v>
      </c>
      <c r="E40" s="17">
        <v>113</v>
      </c>
      <c r="F40" s="26" t="s">
        <v>40</v>
      </c>
      <c r="G40" s="32"/>
      <c r="H40" s="17">
        <v>380.2</v>
      </c>
      <c r="I40" s="17" t="s">
        <v>21</v>
      </c>
      <c r="J40" s="17">
        <v>415.4</v>
      </c>
      <c r="K40" s="26" t="s">
        <v>41</v>
      </c>
      <c r="L40" s="154"/>
      <c r="M40" s="153"/>
    </row>
    <row r="41" spans="1:13" ht="16.5" thickBot="1">
      <c r="A41" s="43"/>
      <c r="B41" s="161"/>
      <c r="C41" s="29">
        <v>113.1</v>
      </c>
      <c r="D41" s="16" t="s">
        <v>21</v>
      </c>
      <c r="E41" s="16">
        <v>132.7</v>
      </c>
      <c r="F41" s="26" t="s">
        <v>42</v>
      </c>
      <c r="G41" s="80"/>
      <c r="H41" s="29" t="s">
        <v>43</v>
      </c>
      <c r="I41" s="16" t="s">
        <v>21</v>
      </c>
      <c r="J41" s="16">
        <v>452.3</v>
      </c>
      <c r="K41" s="26" t="s">
        <v>44</v>
      </c>
      <c r="L41" s="154"/>
      <c r="M41" s="153"/>
    </row>
    <row r="42" spans="1:13" ht="27.75" customHeight="1" thickBot="1">
      <c r="A42" s="39"/>
      <c r="B42" s="56"/>
      <c r="C42" s="56"/>
      <c r="D42" s="56"/>
      <c r="E42" s="56"/>
      <c r="F42" s="48"/>
      <c r="G42" s="34"/>
      <c r="H42" s="34"/>
      <c r="I42" s="34"/>
      <c r="J42" s="34"/>
      <c r="K42" s="55"/>
      <c r="L42" s="55" t="s">
        <v>63</v>
      </c>
      <c r="M42" s="160"/>
    </row>
  </sheetData>
  <sheetProtection password="DEA3" sheet="1" objects="1" scenarios="1"/>
  <protectedRanges>
    <protectedRange sqref="B4:D4" name="Range1"/>
    <protectedRange sqref="B7:B8" name="Range2"/>
  </protectedRanges>
  <mergeCells count="35">
    <mergeCell ref="A1:M1"/>
    <mergeCell ref="B2:D2"/>
    <mergeCell ref="B12:C12"/>
    <mergeCell ref="I3:K5"/>
    <mergeCell ref="B10:L10"/>
    <mergeCell ref="B20:D20"/>
    <mergeCell ref="F18:I18"/>
    <mergeCell ref="J18:L18"/>
    <mergeCell ref="F2:F3"/>
    <mergeCell ref="C18:E18"/>
    <mergeCell ref="J15:L15"/>
    <mergeCell ref="A27:M27"/>
    <mergeCell ref="L28:L41"/>
    <mergeCell ref="H30:J30"/>
    <mergeCell ref="E28:I29"/>
    <mergeCell ref="C30:E30"/>
    <mergeCell ref="M28:M42"/>
    <mergeCell ref="B28:B41"/>
    <mergeCell ref="B17:L17"/>
    <mergeCell ref="H12:I12"/>
    <mergeCell ref="H13:I13"/>
    <mergeCell ref="G6:G7"/>
    <mergeCell ref="B5:F5"/>
    <mergeCell ref="B13:C13"/>
    <mergeCell ref="H11:L11"/>
    <mergeCell ref="K12:L12"/>
    <mergeCell ref="G11:G15"/>
    <mergeCell ref="B11:F11"/>
    <mergeCell ref="B9:L9"/>
    <mergeCell ref="B23:E24"/>
    <mergeCell ref="I22:L22"/>
    <mergeCell ref="I23:L24"/>
    <mergeCell ref="D25:E25"/>
    <mergeCell ref="K25:L25"/>
    <mergeCell ref="B22:E22"/>
  </mergeCells>
  <printOptions/>
  <pageMargins left="0.25" right="0.25" top="0.5" bottom="1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Combustion Air Calculator</dc:title>
  <dc:subject/>
  <dc:creator>rick.free</dc:creator>
  <cp:keywords/>
  <dc:description/>
  <cp:lastModifiedBy>padabala</cp:lastModifiedBy>
  <cp:lastPrinted>2011-04-21T17:11:41Z</cp:lastPrinted>
  <dcterms:created xsi:type="dcterms:W3CDTF">2008-06-26T02:18:04Z</dcterms:created>
  <dcterms:modified xsi:type="dcterms:W3CDTF">2020-05-13T21:34:25Z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